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Мониторинг СЭР\Отчет за квартал 2026\"/>
    </mc:Choice>
  </mc:AlternateContent>
  <bookViews>
    <workbookView xWindow="0" yWindow="0" windowWidth="16380" windowHeight="8190" tabRatio="500"/>
  </bookViews>
  <sheets>
    <sheet name="1 квартал 2026" sheetId="1" r:id="rId1"/>
    <sheet name="Лист3" sheetId="2" r:id="rId2"/>
  </sheets>
  <definedNames>
    <definedName name="_xlnm.Print_Area" localSheetId="0">'1 квартал 2026'!$A$1:$N$62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1" l="1"/>
  <c r="I44" i="1"/>
  <c r="I18" i="1"/>
  <c r="I17" i="1"/>
  <c r="I15" i="1"/>
  <c r="I13" i="1"/>
  <c r="A35" i="1" l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J14" i="1"/>
  <c r="L14" i="1"/>
  <c r="J15" i="1"/>
  <c r="K15" i="1"/>
  <c r="L15" i="1"/>
  <c r="J16" i="1"/>
  <c r="L16" i="1"/>
  <c r="J17" i="1"/>
  <c r="K17" i="1"/>
  <c r="L17" i="1"/>
  <c r="J18" i="1"/>
  <c r="L18" i="1"/>
  <c r="J19" i="1"/>
  <c r="L19" i="1"/>
  <c r="J23" i="1"/>
  <c r="L23" i="1"/>
  <c r="J24" i="1"/>
  <c r="L24" i="1"/>
  <c r="J27" i="1"/>
  <c r="L27" i="1"/>
  <c r="J29" i="1"/>
  <c r="L29" i="1"/>
  <c r="J30" i="1"/>
  <c r="L30" i="1"/>
  <c r="J31" i="1"/>
  <c r="L31" i="1"/>
  <c r="J34" i="1"/>
  <c r="L34" i="1"/>
  <c r="J35" i="1"/>
  <c r="L35" i="1"/>
  <c r="J36" i="1"/>
  <c r="L36" i="1"/>
  <c r="J37" i="1"/>
  <c r="L37" i="1"/>
  <c r="J38" i="1"/>
  <c r="L38" i="1"/>
  <c r="J42" i="1"/>
  <c r="K42" i="1"/>
  <c r="L42" i="1"/>
  <c r="J43" i="1"/>
  <c r="K43" i="1"/>
  <c r="L43" i="1"/>
  <c r="J44" i="1"/>
  <c r="K44" i="1"/>
  <c r="L44" i="1"/>
  <c r="J45" i="1"/>
  <c r="L45" i="1"/>
  <c r="J48" i="1"/>
  <c r="L48" i="1"/>
  <c r="J50" i="1"/>
  <c r="L50" i="1"/>
  <c r="J51" i="1"/>
  <c r="K51" i="1"/>
  <c r="L51" i="1"/>
  <c r="J52" i="1"/>
  <c r="K52" i="1"/>
  <c r="L52" i="1"/>
  <c r="J53" i="1"/>
  <c r="L53" i="1"/>
  <c r="J56" i="1"/>
  <c r="L56" i="1"/>
  <c r="J57" i="1"/>
  <c r="L57" i="1"/>
  <c r="J58" i="1"/>
  <c r="L58" i="1"/>
  <c r="J59" i="1"/>
  <c r="L59" i="1"/>
  <c r="J62" i="1"/>
  <c r="L62" i="1"/>
  <c r="L13" i="1"/>
  <c r="K13" i="1"/>
  <c r="J13" i="1"/>
  <c r="F44" i="1" l="1"/>
  <c r="E58" i="1" l="1"/>
  <c r="E50" i="1"/>
  <c r="E44" i="1"/>
  <c r="O42" i="1"/>
  <c r="E42" i="1"/>
  <c r="F18" i="1"/>
  <c r="F19" i="1" s="1"/>
  <c r="E18" i="1"/>
  <c r="E19" i="1" s="1"/>
  <c r="F17" i="1"/>
  <c r="E17" i="1"/>
  <c r="F15" i="1"/>
  <c r="E15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E57" i="1" l="1"/>
  <c r="E56" i="1" s="1"/>
  <c r="E48" i="1"/>
</calcChain>
</file>

<file path=xl/sharedStrings.xml><?xml version="1.0" encoding="utf-8"?>
<sst xmlns="http://schemas.openxmlformats.org/spreadsheetml/2006/main" count="167" uniqueCount="92">
  <si>
    <t>Утверждено</t>
  </si>
  <si>
    <t>Номер строки</t>
  </si>
  <si>
    <t>Показатель 1</t>
  </si>
  <si>
    <t>Единицы измерения</t>
  </si>
  <si>
    <t>Период отчетности</t>
  </si>
  <si>
    <t>Контрольное значение на 2024 год</t>
  </si>
  <si>
    <t>Ответственный за контроль</t>
  </si>
  <si>
    <t>Развитие человеческого потенциала</t>
  </si>
  <si>
    <t>Демографическая ситуация, семья</t>
  </si>
  <si>
    <t>Таблица 1. Показатели демографического развития</t>
  </si>
  <si>
    <t>Комитет по экономике Администрации АГО (Сыворотко Т.М.)</t>
  </si>
  <si>
    <t>Численность постоянного населения (на конец года)</t>
  </si>
  <si>
    <t>тыс. человек</t>
  </si>
  <si>
    <t>год</t>
  </si>
  <si>
    <t>Число родившихся</t>
  </si>
  <si>
    <t>человек</t>
  </si>
  <si>
    <t>год, квартал</t>
  </si>
  <si>
    <t>Число родившихся на 1000 человек</t>
  </si>
  <si>
    <t>единиц</t>
  </si>
  <si>
    <t>Число умерших</t>
  </si>
  <si>
    <t>Число умерших на 1000 человек</t>
  </si>
  <si>
    <t>Естественный прирост (убыль) населения</t>
  </si>
  <si>
    <t>Естественный прирост (убыль) населения на 1000 человек</t>
  </si>
  <si>
    <t>%</t>
  </si>
  <si>
    <t>Культура</t>
  </si>
  <si>
    <t>Таблица 9. Показатели развития сферы культуры</t>
  </si>
  <si>
    <t>Управление культуры, спорта, туризма и молодежной политики Администрации АГО (Богатырева Н.Е.)</t>
  </si>
  <si>
    <t>Культурно-досуговые учреждения (центры культуры и искусства, культурно-досуговые центры)</t>
  </si>
  <si>
    <t>Количество массовых мероприятий в культурно-досуговых учреждениях всех форм собственности</t>
  </si>
  <si>
    <t>Количество участников массовых мероприятий в культурно-досуговых учреждениях всех форм собственности</t>
  </si>
  <si>
    <t>Физическая культура и спорт</t>
  </si>
  <si>
    <t>Таблица 11. Показатели развития физической культуры и спорта</t>
  </si>
  <si>
    <t>Численность занимающихся физической культурой и спортом</t>
  </si>
  <si>
    <t>Развитие детско-юношеского спорта</t>
  </si>
  <si>
    <t>Численность занимающихся в организациях, реализующих программы спортивной подготовки и программы дополнительного образования в области физической культуры и спорта</t>
  </si>
  <si>
    <t>Проведение районных физкультурно-спортивных мероприятий</t>
  </si>
  <si>
    <t>Молодежная политика</t>
  </si>
  <si>
    <t>Таблица 12. Показатели развития сферы молодежной политики</t>
  </si>
  <si>
    <t>Количество молодых людей, пользующихся услугами учреждений, реализующих государственную молодежную политику, в том числе:</t>
  </si>
  <si>
    <t>число лиц, занимающихся в учреждениях, реализующих государственную молодежную политику</t>
  </si>
  <si>
    <t>Количество подростков, вовлеченных в проекты, способствующие их интеграции в трудовую деятельность</t>
  </si>
  <si>
    <t>Количество подростков и молодежи, выступивших организаторами мероприятий в сфере молодежной политики и патриотического воспитания</t>
  </si>
  <si>
    <t>Количество молодых горожан, участвующих в профориентационных проектах</t>
  </si>
  <si>
    <t>Комитет по экономике Администрции АГО (Сыворотко Т.М.)</t>
  </si>
  <si>
    <t>Развитие экономического потенциала</t>
  </si>
  <si>
    <t>Общеэкономические показатели</t>
  </si>
  <si>
    <t>Таблица 16. Основные показатели экономического развития</t>
  </si>
  <si>
    <t>Оборот организаций, в том числе по видам экономической деятельности:</t>
  </si>
  <si>
    <t>млн. рублей</t>
  </si>
  <si>
    <t>% к предыдущему году</t>
  </si>
  <si>
    <t>Инвестиции в основной капитал организаций</t>
  </si>
  <si>
    <t>Количество субъектов малого и среднего предпринимательства, включая индивидуальных предпринимателей</t>
  </si>
  <si>
    <t>Базовые отрасли материального производства</t>
  </si>
  <si>
    <t>Таблица 18. Промышленное производство и сельское хозяйство</t>
  </si>
  <si>
    <t>Рынок труда и безработица</t>
  </si>
  <si>
    <t>рублей</t>
  </si>
  <si>
    <t>Численность безработных граждан</t>
  </si>
  <si>
    <t>Уровень зарегистрированной безработицы</t>
  </si>
  <si>
    <t>Процентов</t>
  </si>
  <si>
    <t>Число вакансий на 1 января текущего года</t>
  </si>
  <si>
    <t>Бюджет муниципального образования</t>
  </si>
  <si>
    <t>Таблица 20. Исполнение бюджета муниципального образования</t>
  </si>
  <si>
    <t>Все доходы, в том числе:</t>
  </si>
  <si>
    <t>Финансовое управление Администрации АГО (Волков Ю.С.)</t>
  </si>
  <si>
    <t>1) налоговые доходы:</t>
  </si>
  <si>
    <t>2) неналоговые доходы:</t>
  </si>
  <si>
    <t>Расходы, в том числе по основным статьям расходов, из них:</t>
  </si>
  <si>
    <t>Информационно-коммуникационные технологии</t>
  </si>
  <si>
    <t>Таблица 22. Предоставление государственных и муниципальных услуг</t>
  </si>
  <si>
    <t>Количество муниципальных (государственных) услуг, предоставляемых администрацией муниципального образования и подведомственными учреждениями (организациями) в электронном виде</t>
  </si>
  <si>
    <t xml:space="preserve">Организационный отдел Администрации АГО
(Снигирева Л.М.)
</t>
  </si>
  <si>
    <t>Таблица 31. Правопорядок</t>
  </si>
  <si>
    <t>Отдел ГО и ЧС Администрации АГО ( Евсин О.Н.)</t>
  </si>
  <si>
    <t>Количество зарегистрированных преступлений</t>
  </si>
  <si>
    <t>Уровень преступности среди несовершеннолетних</t>
  </si>
  <si>
    <t>Количество раскрытых преступлений</t>
  </si>
  <si>
    <t>Число добровольных народных дружин</t>
  </si>
  <si>
    <t>Охват видеонаблюдением улиц, парков, скверов, дворовых территорий</t>
  </si>
  <si>
    <t>Контрольное значение на 2026 год</t>
  </si>
  <si>
    <t>Основные итоги</t>
  </si>
  <si>
    <t xml:space="preserve"> социально-экономического развития</t>
  </si>
  <si>
    <t>Артинского городского округа</t>
  </si>
  <si>
    <t>Контрольное значение на год завершения реализации Стратегии социально-экономического развития АГО</t>
  </si>
  <si>
    <t>Фактическое значение за год, предшествующий отчетному году</t>
  </si>
  <si>
    <t>Фактическое значение за отчетный период</t>
  </si>
  <si>
    <t>Процентов достижения (гр. 7 / гр. 4 * 100)</t>
  </si>
  <si>
    <t>Процентов достижения (гр. 7 / гр. 5 * 100)</t>
  </si>
  <si>
    <t>Процентов к предыдущему году (гр. 7 / гр. 6 * 100)</t>
  </si>
  <si>
    <t>Источник информации (по гр. 6 - 7)</t>
  </si>
  <si>
    <t>за 1 квартал  2026 год</t>
  </si>
  <si>
    <t>Объем отгруженных товаров собственного производства, выполненных работ и услуг по промышленным видам экономической деятельности</t>
  </si>
  <si>
    <t>Среднемесячная номинальная начисленная заработная плата работников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</si>
</sst>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\-??_р_._-;_-@_-"/>
    <numFmt numFmtId="165" formatCode="0.0"/>
    <numFmt numFmtId="166" formatCode="#,##0.0"/>
  </numFmts>
  <fonts count="19" x14ac:knownFonts="1">
    <font>
      <sz val="11"/>
      <color theme="1"/>
      <name val="Calibri"/>
      <family val="2"/>
      <charset val="1"/>
    </font>
    <font>
      <u/>
      <sz val="7.5"/>
      <color rgb="FF0000FF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3" fillId="0" borderId="0"/>
    <xf numFmtId="0" fontId="4" fillId="0" borderId="0"/>
    <xf numFmtId="0" fontId="13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6" fillId="0" borderId="0"/>
    <xf numFmtId="9" fontId="13" fillId="0" borderId="0" applyBorder="0" applyProtection="0"/>
    <xf numFmtId="164" fontId="13" fillId="0" borderId="0" applyBorder="0" applyProtection="0"/>
    <xf numFmtId="164" fontId="13" fillId="0" borderId="0" applyBorder="0" applyProtection="0"/>
  </cellStyleXfs>
  <cellXfs count="69">
    <xf numFmtId="0" fontId="0" fillId="0" borderId="0" xfId="0"/>
    <xf numFmtId="0" fontId="7" fillId="0" borderId="0" xfId="7" applyFont="1"/>
    <xf numFmtId="0" fontId="8" fillId="0" borderId="0" xfId="7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165" fontId="0" fillId="0" borderId="0" xfId="0" applyNumberForma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0" fillId="3" borderId="0" xfId="0" applyFont="1" applyFill="1"/>
    <xf numFmtId="0" fontId="17" fillId="0" borderId="0" xfId="0" applyFont="1"/>
    <xf numFmtId="0" fontId="10" fillId="0" borderId="0" xfId="7" applyFont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165" fontId="10" fillId="0" borderId="6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2" fontId="10" fillId="0" borderId="6" xfId="0" applyNumberFormat="1" applyFont="1" applyBorder="1" applyAlignment="1">
      <alignment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5" fontId="10" fillId="3" borderId="6" xfId="0" applyNumberFormat="1" applyFont="1" applyFill="1" applyBorder="1" applyAlignment="1">
      <alignment vertical="center" wrapText="1"/>
    </xf>
    <xf numFmtId="165" fontId="10" fillId="2" borderId="6" xfId="0" applyNumberFormat="1" applyFont="1" applyFill="1" applyBorder="1" applyAlignment="1">
      <alignment vertical="center" wrapText="1"/>
    </xf>
    <xf numFmtId="1" fontId="10" fillId="3" borderId="6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vertical="center" wrapText="1"/>
    </xf>
    <xf numFmtId="166" fontId="9" fillId="2" borderId="6" xfId="0" applyNumberFormat="1" applyFont="1" applyFill="1" applyBorder="1" applyAlignment="1">
      <alignment vertical="center" wrapText="1"/>
    </xf>
    <xf numFmtId="166" fontId="10" fillId="2" borderId="6" xfId="0" applyNumberFormat="1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4" fontId="9" fillId="2" borderId="6" xfId="0" applyNumberFormat="1" applyFont="1" applyFill="1" applyBorder="1" applyAlignment="1">
      <alignment vertical="center" wrapText="1"/>
    </xf>
    <xf numFmtId="16" fontId="10" fillId="3" borderId="2" xfId="0" applyNumberFormat="1" applyFont="1" applyFill="1" applyBorder="1" applyAlignment="1">
      <alignment horizontal="center" vertical="center" wrapText="1"/>
    </xf>
    <xf numFmtId="166" fontId="15" fillId="2" borderId="6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15">
    <cellStyle name="Гиперссылка 2" xfId="1"/>
    <cellStyle name="Обычный" xfId="0" builtinId="0"/>
    <cellStyle name="Обычный 11" xfId="2"/>
    <cellStyle name="Обычный 11 2" xfId="3"/>
    <cellStyle name="Обычный 12 2" xfId="4"/>
    <cellStyle name="Обычный 2" xfId="5"/>
    <cellStyle name="Обычный 3" xfId="6"/>
    <cellStyle name="Обычный 4" xfId="7"/>
    <cellStyle name="Обычный 4 2" xfId="8"/>
    <cellStyle name="Обычный 5" xfId="9"/>
    <cellStyle name="Обычный 5 2" xfId="10"/>
    <cellStyle name="Обычный 6" xfId="11"/>
    <cellStyle name="Процентный 2" xfId="12"/>
    <cellStyle name="Финансовый 2" xfId="13"/>
    <cellStyle name="Финансовый 3" xfId="1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zoomScale="70" zoomScaleNormal="70" zoomScaleSheetLayoutView="70" zoomScalePageLayoutView="85" workbookViewId="0">
      <selection activeCell="F8" sqref="F8"/>
    </sheetView>
  </sheetViews>
  <sheetFormatPr defaultColWidth="8.54296875" defaultRowHeight="14.5" x14ac:dyDescent="0.35"/>
  <cols>
    <col min="1" max="1" width="14" bestFit="1" customWidth="1"/>
    <col min="2" max="2" width="42.90625" customWidth="1"/>
    <col min="3" max="3" width="12.453125" customWidth="1"/>
    <col min="4" max="4" width="9.08984375" customWidth="1"/>
    <col min="5" max="5" width="15.453125" hidden="1" customWidth="1"/>
    <col min="6" max="6" width="10.453125" customWidth="1"/>
    <col min="7" max="7" width="12.453125" customWidth="1"/>
    <col min="8" max="8" width="10.1796875" customWidth="1"/>
    <col min="9" max="9" width="13.81640625" customWidth="1"/>
    <col min="10" max="10" width="13" customWidth="1"/>
    <col min="11" max="11" width="13.6328125" customWidth="1"/>
    <col min="12" max="12" width="11.81640625" customWidth="1"/>
    <col min="13" max="13" width="13" customWidth="1"/>
    <col min="14" max="14" width="22.26953125" hidden="1" customWidth="1"/>
  </cols>
  <sheetData>
    <row r="1" spans="1:14" x14ac:dyDescent="0.35">
      <c r="E1" s="1" t="s">
        <v>0</v>
      </c>
      <c r="F1" s="2"/>
      <c r="G1" s="2"/>
      <c r="H1" s="2"/>
      <c r="I1" s="2"/>
      <c r="J1" s="2"/>
      <c r="K1" s="2"/>
      <c r="L1" s="2"/>
      <c r="M1" s="2"/>
    </row>
    <row r="2" spans="1:14" ht="18.5" x14ac:dyDescent="0.45">
      <c r="A2" s="17"/>
      <c r="B2" s="17"/>
      <c r="C2" s="12"/>
      <c r="D2" s="13" t="s">
        <v>79</v>
      </c>
      <c r="E2" s="17"/>
      <c r="F2" s="17"/>
      <c r="G2" s="18"/>
      <c r="H2" s="18"/>
      <c r="I2" s="18"/>
      <c r="J2" s="18"/>
      <c r="K2" s="18"/>
      <c r="L2" s="18"/>
      <c r="M2" s="18"/>
      <c r="N2" s="17"/>
    </row>
    <row r="3" spans="1:14" ht="18.5" x14ac:dyDescent="0.45">
      <c r="A3" s="17"/>
      <c r="B3" s="17"/>
      <c r="C3" s="12"/>
      <c r="D3" s="13" t="s">
        <v>80</v>
      </c>
      <c r="E3" s="17"/>
      <c r="F3" s="17"/>
      <c r="G3" s="18"/>
      <c r="H3" s="18"/>
      <c r="I3" s="18"/>
      <c r="J3" s="18"/>
      <c r="K3" s="18"/>
      <c r="L3" s="18"/>
      <c r="M3" s="18"/>
      <c r="N3" s="17"/>
    </row>
    <row r="4" spans="1:14" ht="18.5" x14ac:dyDescent="0.45">
      <c r="A4" s="17"/>
      <c r="B4" s="17"/>
      <c r="C4" s="12"/>
      <c r="D4" s="13" t="s">
        <v>81</v>
      </c>
      <c r="E4" s="17"/>
      <c r="F4" s="17"/>
      <c r="G4" s="18"/>
      <c r="H4" s="18"/>
      <c r="I4" s="18"/>
      <c r="J4" s="18"/>
      <c r="K4" s="18"/>
      <c r="L4" s="18"/>
      <c r="M4" s="18"/>
      <c r="N4" s="17"/>
    </row>
    <row r="5" spans="1:14" ht="19" thickBot="1" x14ac:dyDescent="0.5">
      <c r="A5" s="17"/>
      <c r="B5" s="17"/>
      <c r="C5" s="14"/>
      <c r="D5" s="15" t="s">
        <v>89</v>
      </c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8.5" hidden="1" x14ac:dyDescent="0.4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9" hidden="1" thickBot="1" x14ac:dyDescent="0.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1" customHeight="1" thickBot="1" x14ac:dyDescent="0.4">
      <c r="A8" s="19" t="s">
        <v>1</v>
      </c>
      <c r="B8" s="20" t="s">
        <v>2</v>
      </c>
      <c r="C8" s="20" t="s">
        <v>3</v>
      </c>
      <c r="D8" s="20" t="s">
        <v>4</v>
      </c>
      <c r="E8" s="20" t="s">
        <v>5</v>
      </c>
      <c r="F8" s="20" t="s">
        <v>78</v>
      </c>
      <c r="G8" s="20" t="s">
        <v>82</v>
      </c>
      <c r="H8" s="20" t="s">
        <v>83</v>
      </c>
      <c r="I8" s="33" t="s">
        <v>84</v>
      </c>
      <c r="J8" s="20" t="s">
        <v>85</v>
      </c>
      <c r="K8" s="20" t="s">
        <v>86</v>
      </c>
      <c r="L8" s="20" t="s">
        <v>87</v>
      </c>
      <c r="M8" s="20" t="s">
        <v>88</v>
      </c>
      <c r="N8" s="20" t="s">
        <v>6</v>
      </c>
    </row>
    <row r="9" spans="1:14" ht="13.5" customHeight="1" thickBot="1" x14ac:dyDescent="0.4">
      <c r="A9" s="21">
        <v>1</v>
      </c>
      <c r="B9" s="20">
        <v>2</v>
      </c>
      <c r="C9" s="20">
        <v>3</v>
      </c>
      <c r="D9" s="20"/>
      <c r="E9" s="20">
        <v>4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/>
    </row>
    <row r="10" spans="1:14" ht="28.5" customHeight="1" thickBot="1" x14ac:dyDescent="0.4">
      <c r="A10" s="21"/>
      <c r="B10" s="55" t="s">
        <v>7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</row>
    <row r="11" spans="1:14" ht="31" customHeight="1" x14ac:dyDescent="0.4">
      <c r="A11" s="21"/>
      <c r="B11" s="56" t="s">
        <v>8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4" ht="33" customHeight="1" x14ac:dyDescent="0.35">
      <c r="A12" s="21">
        <v>1</v>
      </c>
      <c r="B12" s="57" t="s">
        <v>9</v>
      </c>
      <c r="C12" s="57"/>
      <c r="D12" s="57"/>
      <c r="E12" s="57"/>
      <c r="F12" s="22"/>
      <c r="G12" s="22"/>
      <c r="H12" s="22"/>
      <c r="I12" s="22"/>
      <c r="J12" s="22"/>
      <c r="K12" s="22"/>
      <c r="L12" s="22"/>
      <c r="M12" s="22"/>
      <c r="N12" s="23" t="s">
        <v>10</v>
      </c>
    </row>
    <row r="13" spans="1:14" ht="46" customHeight="1" x14ac:dyDescent="0.35">
      <c r="A13" s="21">
        <f t="shared" ref="A13:A63" si="0">A12+1</f>
        <v>2</v>
      </c>
      <c r="B13" s="23" t="s">
        <v>11</v>
      </c>
      <c r="C13" s="19" t="s">
        <v>12</v>
      </c>
      <c r="D13" s="24" t="s">
        <v>13</v>
      </c>
      <c r="E13" s="24">
        <v>24.963999999999999</v>
      </c>
      <c r="F13" s="24">
        <v>24.745000000000001</v>
      </c>
      <c r="G13" s="24">
        <v>27.638000000000002</v>
      </c>
      <c r="H13" s="24">
        <v>24.745000000000001</v>
      </c>
      <c r="I13" s="24">
        <f>H13+H14/1000-H16/1000</f>
        <v>24.508000000000003</v>
      </c>
      <c r="J13" s="25">
        <f>I13/F13*100</f>
        <v>99.042230753687619</v>
      </c>
      <c r="K13" s="25">
        <f>I13/G13*100</f>
        <v>88.675012663723862</v>
      </c>
      <c r="L13" s="25">
        <f>I13/H13*100</f>
        <v>99.042230753687619</v>
      </c>
      <c r="M13" s="24"/>
      <c r="N13" s="24"/>
    </row>
    <row r="14" spans="1:14" ht="28.5" customHeight="1" x14ac:dyDescent="0.35">
      <c r="A14" s="21">
        <f t="shared" si="0"/>
        <v>3</v>
      </c>
      <c r="B14" s="26" t="s">
        <v>14</v>
      </c>
      <c r="C14" s="21" t="s">
        <v>15</v>
      </c>
      <c r="D14" s="24" t="s">
        <v>16</v>
      </c>
      <c r="E14" s="24">
        <v>243</v>
      </c>
      <c r="F14" s="24">
        <v>300</v>
      </c>
      <c r="G14" s="24"/>
      <c r="H14" s="24">
        <v>157</v>
      </c>
      <c r="I14" s="24">
        <v>30</v>
      </c>
      <c r="J14" s="25">
        <f t="shared" ref="J14:J62" si="1">I14/F14*100</f>
        <v>10</v>
      </c>
      <c r="K14" s="25"/>
      <c r="L14" s="25">
        <f t="shared" ref="L14:L62" si="2">I14/H14*100</f>
        <v>19.108280254777071</v>
      </c>
      <c r="M14" s="24"/>
      <c r="N14" s="24"/>
    </row>
    <row r="15" spans="1:14" ht="27.75" customHeight="1" x14ac:dyDescent="0.35">
      <c r="A15" s="21">
        <f t="shared" si="0"/>
        <v>4</v>
      </c>
      <c r="B15" s="26" t="s">
        <v>17</v>
      </c>
      <c r="C15" s="21" t="s">
        <v>18</v>
      </c>
      <c r="D15" s="24" t="s">
        <v>16</v>
      </c>
      <c r="E15" s="25">
        <f>E14/E13</f>
        <v>9.7340169844576199</v>
      </c>
      <c r="F15" s="25">
        <f>F14/F13</f>
        <v>12.12366134572641</v>
      </c>
      <c r="G15" s="25">
        <v>17.7</v>
      </c>
      <c r="H15" s="25">
        <v>6.3</v>
      </c>
      <c r="I15" s="25">
        <f>I14/I13</f>
        <v>1.2240900930308469</v>
      </c>
      <c r="J15" s="25">
        <f t="shared" si="1"/>
        <v>10.096703117349435</v>
      </c>
      <c r="K15" s="25">
        <f t="shared" ref="K15:K52" si="3">I15/G15*100</f>
        <v>6.9157632374624116</v>
      </c>
      <c r="L15" s="25">
        <f t="shared" si="2"/>
        <v>19.430001476680111</v>
      </c>
      <c r="M15" s="25"/>
      <c r="N15" s="24"/>
    </row>
    <row r="16" spans="1:14" ht="28.5" customHeight="1" x14ac:dyDescent="0.35">
      <c r="A16" s="21">
        <f t="shared" si="0"/>
        <v>5</v>
      </c>
      <c r="B16" s="26" t="s">
        <v>19</v>
      </c>
      <c r="C16" s="21" t="s">
        <v>15</v>
      </c>
      <c r="D16" s="24" t="s">
        <v>16</v>
      </c>
      <c r="E16" s="24">
        <v>399</v>
      </c>
      <c r="F16" s="24">
        <v>400</v>
      </c>
      <c r="G16" s="24"/>
      <c r="H16" s="24">
        <v>394</v>
      </c>
      <c r="I16" s="24">
        <v>92</v>
      </c>
      <c r="J16" s="25">
        <f t="shared" si="1"/>
        <v>23</v>
      </c>
      <c r="K16" s="25"/>
      <c r="L16" s="25">
        <f t="shared" si="2"/>
        <v>23.350253807106601</v>
      </c>
      <c r="M16" s="24"/>
      <c r="N16" s="24"/>
    </row>
    <row r="17" spans="1:14" ht="54" x14ac:dyDescent="0.35">
      <c r="A17" s="21">
        <f t="shared" si="0"/>
        <v>6</v>
      </c>
      <c r="B17" s="26" t="s">
        <v>20</v>
      </c>
      <c r="C17" s="21" t="s">
        <v>18</v>
      </c>
      <c r="D17" s="24" t="s">
        <v>16</v>
      </c>
      <c r="E17" s="25">
        <f>E16/E13</f>
        <v>15.983015542381029</v>
      </c>
      <c r="F17" s="25">
        <f>F16/F13</f>
        <v>16.164881794301877</v>
      </c>
      <c r="G17" s="25">
        <v>14.1</v>
      </c>
      <c r="H17" s="25">
        <v>15.9</v>
      </c>
      <c r="I17" s="25">
        <f>I16/I13</f>
        <v>3.7538762852945973</v>
      </c>
      <c r="J17" s="25">
        <f t="shared" si="1"/>
        <v>23.222417169903707</v>
      </c>
      <c r="K17" s="25">
        <f t="shared" si="3"/>
        <v>26.62323606591913</v>
      </c>
      <c r="L17" s="25">
        <f t="shared" si="2"/>
        <v>23.609284813173566</v>
      </c>
      <c r="M17" s="25"/>
      <c r="N17" s="24"/>
    </row>
    <row r="18" spans="1:14" ht="54" x14ac:dyDescent="0.35">
      <c r="A18" s="21">
        <f t="shared" si="0"/>
        <v>7</v>
      </c>
      <c r="B18" s="26" t="s">
        <v>21</v>
      </c>
      <c r="C18" s="21" t="s">
        <v>15</v>
      </c>
      <c r="D18" s="24" t="s">
        <v>16</v>
      </c>
      <c r="E18" s="24">
        <f>E14-E16</f>
        <v>-156</v>
      </c>
      <c r="F18" s="24">
        <f>F14-F16</f>
        <v>-100</v>
      </c>
      <c r="G18" s="24"/>
      <c r="H18" s="24">
        <v>-237</v>
      </c>
      <c r="I18" s="24">
        <f>I14-I16</f>
        <v>-62</v>
      </c>
      <c r="J18" s="24">
        <f t="shared" si="1"/>
        <v>62</v>
      </c>
      <c r="K18" s="25"/>
      <c r="L18" s="25">
        <f t="shared" si="2"/>
        <v>26.160337552742618</v>
      </c>
      <c r="M18" s="24"/>
      <c r="N18" s="24"/>
    </row>
    <row r="19" spans="1:14" ht="54.5" thickBot="1" x14ac:dyDescent="0.4">
      <c r="A19" s="21">
        <f t="shared" si="0"/>
        <v>8</v>
      </c>
      <c r="B19" s="26" t="s">
        <v>22</v>
      </c>
      <c r="C19" s="21" t="s">
        <v>18</v>
      </c>
      <c r="D19" s="24" t="s">
        <v>16</v>
      </c>
      <c r="E19" s="27">
        <f>E18/E13</f>
        <v>-6.24899855792341</v>
      </c>
      <c r="F19" s="27">
        <f>F18/F13</f>
        <v>-4.0412204485754692</v>
      </c>
      <c r="G19" s="27"/>
      <c r="H19" s="27">
        <v>-9.58</v>
      </c>
      <c r="I19" s="25">
        <f>I18/I13</f>
        <v>-2.5297861922637503</v>
      </c>
      <c r="J19" s="25">
        <f t="shared" si="1"/>
        <v>62.59955932756651</v>
      </c>
      <c r="K19" s="25"/>
      <c r="L19" s="25">
        <f t="shared" si="2"/>
        <v>26.406953990227038</v>
      </c>
      <c r="M19" s="27"/>
      <c r="N19" s="24"/>
    </row>
    <row r="20" spans="1:14" ht="36.5" customHeight="1" thickBot="1" x14ac:dyDescent="0.4">
      <c r="A20" s="21">
        <f t="shared" si="0"/>
        <v>9</v>
      </c>
      <c r="B20" s="62" t="s">
        <v>24</v>
      </c>
      <c r="C20" s="62"/>
      <c r="D20" s="62"/>
      <c r="E20" s="62"/>
      <c r="F20" s="28"/>
      <c r="G20" s="28"/>
      <c r="H20" s="28"/>
      <c r="I20" s="24"/>
      <c r="J20" s="24"/>
      <c r="K20" s="25"/>
      <c r="L20" s="24"/>
      <c r="M20" s="28"/>
      <c r="N20" s="29"/>
    </row>
    <row r="21" spans="1:14" ht="34" customHeight="1" thickBot="1" x14ac:dyDescent="0.4">
      <c r="A21" s="21">
        <f t="shared" si="0"/>
        <v>10</v>
      </c>
      <c r="B21" s="63" t="s">
        <v>25</v>
      </c>
      <c r="C21" s="63"/>
      <c r="D21" s="63"/>
      <c r="E21" s="63"/>
      <c r="F21" s="30"/>
      <c r="G21" s="30"/>
      <c r="H21" s="30"/>
      <c r="I21" s="24"/>
      <c r="J21" s="24"/>
      <c r="K21" s="25"/>
      <c r="L21" s="24"/>
      <c r="M21" s="30"/>
      <c r="N21" s="29" t="s">
        <v>26</v>
      </c>
    </row>
    <row r="22" spans="1:14" ht="38.25" customHeight="1" thickBot="1" x14ac:dyDescent="0.4">
      <c r="A22" s="21">
        <f t="shared" si="0"/>
        <v>11</v>
      </c>
      <c r="B22" s="64" t="s">
        <v>27</v>
      </c>
      <c r="C22" s="64"/>
      <c r="D22" s="64"/>
      <c r="E22" s="64"/>
      <c r="F22" s="31"/>
      <c r="G22" s="31"/>
      <c r="H22" s="31"/>
      <c r="I22" s="24"/>
      <c r="J22" s="24"/>
      <c r="K22" s="25"/>
      <c r="L22" s="24"/>
      <c r="M22" s="31"/>
      <c r="N22" s="29"/>
    </row>
    <row r="23" spans="1:14" ht="62" customHeight="1" x14ac:dyDescent="0.35">
      <c r="A23" s="21">
        <f t="shared" si="0"/>
        <v>12</v>
      </c>
      <c r="B23" s="32" t="s">
        <v>28</v>
      </c>
      <c r="C23" s="33" t="s">
        <v>18</v>
      </c>
      <c r="D23" s="29" t="s">
        <v>16</v>
      </c>
      <c r="E23" s="29">
        <v>5000</v>
      </c>
      <c r="F23" s="34">
        <v>4900</v>
      </c>
      <c r="G23" s="34"/>
      <c r="H23" s="34">
        <v>4901</v>
      </c>
      <c r="I23" s="29">
        <v>1205</v>
      </c>
      <c r="J23" s="25">
        <f t="shared" si="1"/>
        <v>24.591836734693878</v>
      </c>
      <c r="K23" s="25"/>
      <c r="L23" s="25">
        <f t="shared" si="2"/>
        <v>24.58681901652724</v>
      </c>
      <c r="M23" s="34"/>
      <c r="N23" s="29"/>
    </row>
    <row r="24" spans="1:14" ht="78.5" customHeight="1" thickBot="1" x14ac:dyDescent="0.4">
      <c r="A24" s="21">
        <f t="shared" si="0"/>
        <v>13</v>
      </c>
      <c r="B24" s="35" t="s">
        <v>29</v>
      </c>
      <c r="C24" s="36" t="s">
        <v>15</v>
      </c>
      <c r="D24" s="29" t="s">
        <v>16</v>
      </c>
      <c r="E24" s="29">
        <v>390000</v>
      </c>
      <c r="F24" s="34">
        <v>403000</v>
      </c>
      <c r="G24" s="34"/>
      <c r="H24" s="34">
        <v>403990</v>
      </c>
      <c r="I24" s="29">
        <v>68595</v>
      </c>
      <c r="J24" s="25">
        <f t="shared" si="1"/>
        <v>17.021091811414394</v>
      </c>
      <c r="K24" s="25"/>
      <c r="L24" s="25">
        <f t="shared" si="2"/>
        <v>16.979380677739549</v>
      </c>
      <c r="M24" s="34"/>
      <c r="N24" s="29"/>
    </row>
    <row r="25" spans="1:14" ht="23.25" customHeight="1" thickBot="1" x14ac:dyDescent="0.45">
      <c r="A25" s="21">
        <f t="shared" si="0"/>
        <v>14</v>
      </c>
      <c r="B25" s="65" t="s">
        <v>30</v>
      </c>
      <c r="C25" s="65"/>
      <c r="D25" s="65"/>
      <c r="E25" s="65"/>
      <c r="F25" s="37"/>
      <c r="G25" s="37"/>
      <c r="H25" s="37"/>
      <c r="I25" s="24"/>
      <c r="J25" s="25"/>
      <c r="K25" s="25"/>
      <c r="L25" s="25"/>
      <c r="M25" s="37"/>
      <c r="N25" s="29"/>
    </row>
    <row r="26" spans="1:14" ht="54" customHeight="1" x14ac:dyDescent="0.35">
      <c r="A26" s="21">
        <f t="shared" si="0"/>
        <v>15</v>
      </c>
      <c r="B26" s="66" t="s">
        <v>31</v>
      </c>
      <c r="C26" s="66"/>
      <c r="D26" s="66"/>
      <c r="E26" s="66"/>
      <c r="F26" s="38"/>
      <c r="G26" s="38"/>
      <c r="H26" s="38"/>
      <c r="I26" s="24"/>
      <c r="J26" s="25"/>
      <c r="K26" s="25"/>
      <c r="L26" s="25"/>
      <c r="M26" s="38"/>
      <c r="N26" s="29" t="s">
        <v>26</v>
      </c>
    </row>
    <row r="27" spans="1:14" ht="54.5" thickBot="1" x14ac:dyDescent="0.4">
      <c r="A27" s="21">
        <f t="shared" si="0"/>
        <v>16</v>
      </c>
      <c r="B27" s="32" t="s">
        <v>32</v>
      </c>
      <c r="C27" s="33" t="s">
        <v>12</v>
      </c>
      <c r="D27" s="29" t="s">
        <v>16</v>
      </c>
      <c r="E27" s="29">
        <v>13.9</v>
      </c>
      <c r="F27" s="34">
        <v>13.5</v>
      </c>
      <c r="G27" s="34"/>
      <c r="H27" s="34">
        <v>14.766999999999999</v>
      </c>
      <c r="I27" s="24">
        <v>14.766999999999999</v>
      </c>
      <c r="J27" s="25">
        <f t="shared" si="1"/>
        <v>109.38518518518518</v>
      </c>
      <c r="K27" s="25"/>
      <c r="L27" s="25">
        <f t="shared" si="2"/>
        <v>100</v>
      </c>
      <c r="M27" s="34"/>
      <c r="N27" s="29"/>
    </row>
    <row r="28" spans="1:14" ht="31.5" customHeight="1" thickBot="1" x14ac:dyDescent="0.4">
      <c r="A28" s="21">
        <f t="shared" si="0"/>
        <v>17</v>
      </c>
      <c r="B28" s="63" t="s">
        <v>33</v>
      </c>
      <c r="C28" s="63"/>
      <c r="D28" s="63"/>
      <c r="E28" s="63"/>
      <c r="F28" s="38"/>
      <c r="G28" s="38"/>
      <c r="H28" s="38"/>
      <c r="I28" s="24"/>
      <c r="J28" s="25"/>
      <c r="K28" s="25"/>
      <c r="L28" s="25"/>
      <c r="M28" s="38"/>
      <c r="N28" s="29"/>
    </row>
    <row r="29" spans="1:14" ht="113.5" customHeight="1" thickBot="1" x14ac:dyDescent="0.4">
      <c r="A29" s="21">
        <f t="shared" si="0"/>
        <v>18</v>
      </c>
      <c r="B29" s="35" t="s">
        <v>34</v>
      </c>
      <c r="C29" s="36" t="s">
        <v>15</v>
      </c>
      <c r="D29" s="29" t="s">
        <v>16</v>
      </c>
      <c r="E29" s="29">
        <v>504</v>
      </c>
      <c r="F29" s="34">
        <v>720</v>
      </c>
      <c r="G29" s="34"/>
      <c r="H29" s="34">
        <v>675</v>
      </c>
      <c r="I29" s="24">
        <v>479</v>
      </c>
      <c r="J29" s="25">
        <f t="shared" si="1"/>
        <v>66.527777777777771</v>
      </c>
      <c r="K29" s="25"/>
      <c r="L29" s="25">
        <f t="shared" si="2"/>
        <v>70.962962962962962</v>
      </c>
      <c r="M29" s="34"/>
      <c r="N29" s="29"/>
    </row>
    <row r="30" spans="1:14" ht="32.5" customHeight="1" thickBot="1" x14ac:dyDescent="0.4">
      <c r="A30" s="21">
        <f t="shared" si="0"/>
        <v>19</v>
      </c>
      <c r="B30" s="64" t="s">
        <v>35</v>
      </c>
      <c r="C30" s="36" t="s">
        <v>18</v>
      </c>
      <c r="D30" s="29" t="s">
        <v>16</v>
      </c>
      <c r="E30" s="29">
        <v>8</v>
      </c>
      <c r="F30" s="34">
        <v>8</v>
      </c>
      <c r="G30" s="34"/>
      <c r="H30" s="34">
        <v>10</v>
      </c>
      <c r="I30" s="24">
        <v>35</v>
      </c>
      <c r="J30" s="25">
        <f t="shared" si="1"/>
        <v>437.5</v>
      </c>
      <c r="K30" s="25"/>
      <c r="L30" s="25">
        <f t="shared" si="2"/>
        <v>350</v>
      </c>
      <c r="M30" s="34"/>
      <c r="N30" s="29"/>
    </row>
    <row r="31" spans="1:14" ht="31.5" customHeight="1" x14ac:dyDescent="0.35">
      <c r="A31" s="21">
        <f t="shared" si="0"/>
        <v>20</v>
      </c>
      <c r="B31" s="64"/>
      <c r="C31" s="36" t="s">
        <v>12</v>
      </c>
      <c r="D31" s="29" t="s">
        <v>16</v>
      </c>
      <c r="E31" s="29">
        <v>1</v>
      </c>
      <c r="F31" s="34">
        <v>3</v>
      </c>
      <c r="G31" s="34"/>
      <c r="H31" s="34">
        <v>13.1</v>
      </c>
      <c r="I31" s="24">
        <v>7.2</v>
      </c>
      <c r="J31" s="25">
        <f t="shared" si="1"/>
        <v>240</v>
      </c>
      <c r="K31" s="25"/>
      <c r="L31" s="25">
        <f t="shared" si="2"/>
        <v>54.961832061068705</v>
      </c>
      <c r="M31" s="34"/>
      <c r="N31" s="29"/>
    </row>
    <row r="32" spans="1:14" ht="22.5" customHeight="1" x14ac:dyDescent="0.35">
      <c r="A32" s="21">
        <f t="shared" si="0"/>
        <v>21</v>
      </c>
      <c r="B32" s="62" t="s">
        <v>36</v>
      </c>
      <c r="C32" s="62"/>
      <c r="D32" s="62"/>
      <c r="E32" s="62"/>
      <c r="F32" s="39"/>
      <c r="G32" s="39"/>
      <c r="H32" s="39"/>
      <c r="I32" s="24"/>
      <c r="J32" s="25"/>
      <c r="K32" s="25"/>
      <c r="L32" s="25"/>
      <c r="M32" s="39"/>
      <c r="N32" s="29"/>
    </row>
    <row r="33" spans="1:15" ht="51.75" customHeight="1" x14ac:dyDescent="0.35">
      <c r="A33" s="21">
        <f t="shared" si="0"/>
        <v>22</v>
      </c>
      <c r="B33" s="63" t="s">
        <v>37</v>
      </c>
      <c r="C33" s="63"/>
      <c r="D33" s="63"/>
      <c r="E33" s="63"/>
      <c r="F33" s="38"/>
      <c r="G33" s="38"/>
      <c r="H33" s="38"/>
      <c r="I33" s="24"/>
      <c r="J33" s="25"/>
      <c r="K33" s="25"/>
      <c r="L33" s="25"/>
      <c r="M33" s="38"/>
      <c r="N33" s="29" t="s">
        <v>26</v>
      </c>
    </row>
    <row r="34" spans="1:15" ht="82.5" customHeight="1" thickBot="1" x14ac:dyDescent="0.4">
      <c r="A34" s="21">
        <f t="shared" si="0"/>
        <v>23</v>
      </c>
      <c r="B34" s="32" t="s">
        <v>38</v>
      </c>
      <c r="C34" s="40" t="s">
        <v>12</v>
      </c>
      <c r="D34" s="29" t="s">
        <v>16</v>
      </c>
      <c r="E34" s="29">
        <v>5.3</v>
      </c>
      <c r="F34" s="34">
        <v>5.1210000000000004</v>
      </c>
      <c r="G34" s="34"/>
      <c r="H34" s="34">
        <v>5.43</v>
      </c>
      <c r="I34" s="24">
        <v>1.73</v>
      </c>
      <c r="J34" s="25">
        <f t="shared" si="1"/>
        <v>33.782464362429209</v>
      </c>
      <c r="K34" s="25"/>
      <c r="L34" s="25">
        <f t="shared" si="2"/>
        <v>31.860036832412526</v>
      </c>
      <c r="M34" s="34"/>
      <c r="N34" s="29"/>
    </row>
    <row r="35" spans="1:15" ht="67" customHeight="1" thickBot="1" x14ac:dyDescent="0.4">
      <c r="A35" s="21">
        <f t="shared" si="0"/>
        <v>24</v>
      </c>
      <c r="B35" s="35" t="s">
        <v>39</v>
      </c>
      <c r="C35" s="36" t="s">
        <v>12</v>
      </c>
      <c r="D35" s="29" t="s">
        <v>16</v>
      </c>
      <c r="E35" s="29">
        <v>0.51200000000000001</v>
      </c>
      <c r="F35" s="34">
        <v>0.36299999999999999</v>
      </c>
      <c r="G35" s="34"/>
      <c r="H35" s="34">
        <v>0.36099999999999999</v>
      </c>
      <c r="I35" s="24">
        <v>0.36299999999999999</v>
      </c>
      <c r="J35" s="25">
        <f t="shared" si="1"/>
        <v>100</v>
      </c>
      <c r="K35" s="25"/>
      <c r="L35" s="25">
        <f t="shared" si="2"/>
        <v>100.55401662049861</v>
      </c>
      <c r="M35" s="34"/>
      <c r="N35" s="29"/>
    </row>
    <row r="36" spans="1:15" ht="73.5" customHeight="1" thickBot="1" x14ac:dyDescent="0.4">
      <c r="A36" s="21">
        <f t="shared" si="0"/>
        <v>25</v>
      </c>
      <c r="B36" s="35" t="s">
        <v>40</v>
      </c>
      <c r="C36" s="36" t="s">
        <v>15</v>
      </c>
      <c r="D36" s="29" t="s">
        <v>16</v>
      </c>
      <c r="E36" s="29">
        <v>104</v>
      </c>
      <c r="F36" s="34">
        <v>110</v>
      </c>
      <c r="G36" s="34"/>
      <c r="H36" s="34">
        <v>120</v>
      </c>
      <c r="I36" s="24">
        <v>0</v>
      </c>
      <c r="J36" s="25">
        <f t="shared" si="1"/>
        <v>0</v>
      </c>
      <c r="K36" s="25"/>
      <c r="L36" s="25">
        <f t="shared" si="2"/>
        <v>0</v>
      </c>
      <c r="M36" s="34"/>
      <c r="N36" s="29"/>
    </row>
    <row r="37" spans="1:15" ht="94" customHeight="1" thickBot="1" x14ac:dyDescent="0.4">
      <c r="A37" s="21">
        <f t="shared" si="0"/>
        <v>26</v>
      </c>
      <c r="B37" s="35" t="s">
        <v>41</v>
      </c>
      <c r="C37" s="36" t="s">
        <v>15</v>
      </c>
      <c r="D37" s="29" t="s">
        <v>16</v>
      </c>
      <c r="E37" s="29">
        <v>30</v>
      </c>
      <c r="F37" s="34">
        <v>35</v>
      </c>
      <c r="G37" s="34"/>
      <c r="H37" s="34">
        <v>30</v>
      </c>
      <c r="I37" s="24">
        <v>9</v>
      </c>
      <c r="J37" s="25">
        <f t="shared" si="1"/>
        <v>25.714285714285712</v>
      </c>
      <c r="K37" s="25"/>
      <c r="L37" s="25">
        <f t="shared" si="2"/>
        <v>30</v>
      </c>
      <c r="M37" s="34"/>
      <c r="N37" s="29"/>
    </row>
    <row r="38" spans="1:15" ht="49.5" customHeight="1" thickBot="1" x14ac:dyDescent="0.4">
      <c r="A38" s="21">
        <f t="shared" si="0"/>
        <v>27</v>
      </c>
      <c r="B38" s="35" t="s">
        <v>42</v>
      </c>
      <c r="C38" s="36" t="s">
        <v>15</v>
      </c>
      <c r="D38" s="29" t="s">
        <v>16</v>
      </c>
      <c r="E38" s="29">
        <v>250</v>
      </c>
      <c r="F38" s="34">
        <v>500</v>
      </c>
      <c r="G38" s="34"/>
      <c r="H38" s="34">
        <v>257</v>
      </c>
      <c r="I38" s="24">
        <v>75</v>
      </c>
      <c r="J38" s="25">
        <f t="shared" si="1"/>
        <v>15</v>
      </c>
      <c r="K38" s="25"/>
      <c r="L38" s="25">
        <f t="shared" si="2"/>
        <v>29.18287937743191</v>
      </c>
      <c r="M38" s="34"/>
      <c r="N38" s="29"/>
    </row>
    <row r="39" spans="1:15" ht="27" customHeight="1" thickBot="1" x14ac:dyDescent="0.4">
      <c r="A39" s="21">
        <f t="shared" si="0"/>
        <v>28</v>
      </c>
      <c r="B39" s="62" t="s">
        <v>44</v>
      </c>
      <c r="C39" s="62"/>
      <c r="D39" s="62"/>
      <c r="E39" s="62"/>
      <c r="F39" s="36"/>
      <c r="G39" s="36"/>
      <c r="H39" s="36"/>
      <c r="I39" s="24"/>
      <c r="J39" s="24"/>
      <c r="K39" s="25"/>
      <c r="L39" s="24"/>
      <c r="M39" s="36"/>
      <c r="N39" s="29"/>
    </row>
    <row r="40" spans="1:15" ht="29.5" customHeight="1" thickBot="1" x14ac:dyDescent="0.4">
      <c r="A40" s="21">
        <f t="shared" si="0"/>
        <v>29</v>
      </c>
      <c r="B40" s="63" t="s">
        <v>45</v>
      </c>
      <c r="C40" s="63"/>
      <c r="D40" s="63"/>
      <c r="E40" s="63"/>
      <c r="F40" s="36"/>
      <c r="G40" s="36"/>
      <c r="H40" s="36"/>
      <c r="I40" s="24"/>
      <c r="J40" s="24"/>
      <c r="K40" s="25"/>
      <c r="L40" s="24"/>
      <c r="M40" s="36"/>
      <c r="N40" s="29"/>
    </row>
    <row r="41" spans="1:15" ht="45" customHeight="1" thickBot="1" x14ac:dyDescent="0.4">
      <c r="A41" s="21">
        <f t="shared" si="0"/>
        <v>30</v>
      </c>
      <c r="B41" s="63" t="s">
        <v>46</v>
      </c>
      <c r="C41" s="63"/>
      <c r="D41" s="63"/>
      <c r="E41" s="63"/>
      <c r="F41" s="36"/>
      <c r="G41" s="36"/>
      <c r="H41" s="36"/>
      <c r="I41" s="24"/>
      <c r="J41" s="24"/>
      <c r="K41" s="25"/>
      <c r="L41" s="24"/>
      <c r="M41" s="36"/>
      <c r="N41" s="29"/>
    </row>
    <row r="42" spans="1:15" ht="51.75" customHeight="1" thickBot="1" x14ac:dyDescent="0.4">
      <c r="A42" s="21">
        <f t="shared" si="0"/>
        <v>31</v>
      </c>
      <c r="B42" s="32" t="s">
        <v>47</v>
      </c>
      <c r="C42" s="33" t="s">
        <v>48</v>
      </c>
      <c r="D42" s="29" t="s">
        <v>16</v>
      </c>
      <c r="E42" s="41" t="e">
        <f>#REF!+#REF!+#REF!+#REF!+#REF!</f>
        <v>#REF!</v>
      </c>
      <c r="F42" s="42">
        <v>4390.3</v>
      </c>
      <c r="G42" s="42">
        <v>4119</v>
      </c>
      <c r="H42" s="42">
        <v>4390.3</v>
      </c>
      <c r="I42" s="24">
        <v>1092.75</v>
      </c>
      <c r="J42" s="25">
        <f t="shared" si="1"/>
        <v>24.890098626517549</v>
      </c>
      <c r="K42" s="25">
        <f t="shared" si="3"/>
        <v>26.529497450837582</v>
      </c>
      <c r="L42" s="25">
        <f t="shared" si="2"/>
        <v>24.890098626517549</v>
      </c>
      <c r="M42" s="42"/>
      <c r="N42" s="29" t="s">
        <v>43</v>
      </c>
      <c r="O42" s="11">
        <f>3323</f>
        <v>3323</v>
      </c>
    </row>
    <row r="43" spans="1:15" ht="39" customHeight="1" thickBot="1" x14ac:dyDescent="0.4">
      <c r="A43" s="21">
        <f t="shared" si="0"/>
        <v>32</v>
      </c>
      <c r="B43" s="64" t="s">
        <v>50</v>
      </c>
      <c r="C43" s="36" t="s">
        <v>48</v>
      </c>
      <c r="D43" s="29" t="s">
        <v>16</v>
      </c>
      <c r="E43" s="29">
        <v>891</v>
      </c>
      <c r="F43" s="34">
        <v>1349</v>
      </c>
      <c r="G43" s="34">
        <v>794</v>
      </c>
      <c r="H43" s="34">
        <v>630.6</v>
      </c>
      <c r="I43" s="24">
        <v>120.05</v>
      </c>
      <c r="J43" s="25">
        <f t="shared" si="1"/>
        <v>8.8991845811712373</v>
      </c>
      <c r="K43" s="25">
        <f t="shared" si="3"/>
        <v>15.119647355163728</v>
      </c>
      <c r="L43" s="25">
        <f t="shared" si="2"/>
        <v>19.037424674912781</v>
      </c>
      <c r="M43" s="34"/>
      <c r="N43" s="29"/>
    </row>
    <row r="44" spans="1:15" ht="48" customHeight="1" thickBot="1" x14ac:dyDescent="0.4">
      <c r="A44" s="21">
        <f t="shared" si="0"/>
        <v>33</v>
      </c>
      <c r="B44" s="64"/>
      <c r="C44" s="36" t="s">
        <v>49</v>
      </c>
      <c r="D44" s="29" t="s">
        <v>16</v>
      </c>
      <c r="E44" s="41">
        <f>E43/873</f>
        <v>1.0206185567010309</v>
      </c>
      <c r="F44" s="42">
        <f>F43/1333*100</f>
        <v>101.20030007501875</v>
      </c>
      <c r="G44" s="42">
        <v>105</v>
      </c>
      <c r="H44" s="42">
        <v>49.7</v>
      </c>
      <c r="I44" s="25">
        <f>I43/H43*100</f>
        <v>19.037424674912781</v>
      </c>
      <c r="J44" s="25">
        <f t="shared" si="1"/>
        <v>18.811628681733684</v>
      </c>
      <c r="K44" s="25">
        <f t="shared" si="3"/>
        <v>18.130880642774077</v>
      </c>
      <c r="L44" s="25">
        <f t="shared" si="2"/>
        <v>38.304677414311428</v>
      </c>
      <c r="M44" s="42"/>
      <c r="N44" s="29"/>
    </row>
    <row r="45" spans="1:15" ht="67" customHeight="1" thickBot="1" x14ac:dyDescent="0.4">
      <c r="A45" s="21">
        <f t="shared" si="0"/>
        <v>34</v>
      </c>
      <c r="B45" s="35" t="s">
        <v>51</v>
      </c>
      <c r="C45" s="36" t="s">
        <v>18</v>
      </c>
      <c r="D45" s="29" t="s">
        <v>16</v>
      </c>
      <c r="E45" s="29">
        <v>614</v>
      </c>
      <c r="F45" s="34">
        <v>668</v>
      </c>
      <c r="G45" s="34"/>
      <c r="H45" s="34">
        <v>671</v>
      </c>
      <c r="I45" s="24">
        <v>591</v>
      </c>
      <c r="J45" s="25">
        <f t="shared" si="1"/>
        <v>88.473053892215574</v>
      </c>
      <c r="K45" s="25"/>
      <c r="L45" s="25">
        <f t="shared" si="2"/>
        <v>88.07749627421758</v>
      </c>
      <c r="M45" s="34"/>
      <c r="N45" s="29"/>
    </row>
    <row r="46" spans="1:15" ht="28.5" customHeight="1" thickBot="1" x14ac:dyDescent="0.4">
      <c r="A46" s="21">
        <f t="shared" si="0"/>
        <v>35</v>
      </c>
      <c r="B46" s="63" t="s">
        <v>52</v>
      </c>
      <c r="C46" s="63"/>
      <c r="D46" s="63"/>
      <c r="E46" s="63"/>
      <c r="F46" s="36"/>
      <c r="G46" s="36"/>
      <c r="H46" s="36"/>
      <c r="I46" s="24"/>
      <c r="J46" s="24"/>
      <c r="K46" s="25"/>
      <c r="L46" s="24"/>
      <c r="M46" s="36"/>
      <c r="N46" s="29"/>
    </row>
    <row r="47" spans="1:15" ht="36" customHeight="1" thickBot="1" x14ac:dyDescent="0.4">
      <c r="A47" s="21">
        <f t="shared" si="0"/>
        <v>36</v>
      </c>
      <c r="B47" s="58" t="s">
        <v>53</v>
      </c>
      <c r="C47" s="59"/>
      <c r="D47" s="59"/>
      <c r="E47" s="59"/>
      <c r="F47" s="60"/>
      <c r="G47" s="60"/>
      <c r="H47" s="60"/>
      <c r="I47" s="60"/>
      <c r="J47" s="60"/>
      <c r="K47" s="60"/>
      <c r="L47" s="60"/>
      <c r="M47" s="61"/>
      <c r="N47" s="29"/>
    </row>
    <row r="48" spans="1:15" ht="108.5" customHeight="1" thickBot="1" x14ac:dyDescent="0.4">
      <c r="A48" s="21">
        <f t="shared" si="0"/>
        <v>37</v>
      </c>
      <c r="B48" s="32" t="s">
        <v>90</v>
      </c>
      <c r="C48" s="33" t="s">
        <v>48</v>
      </c>
      <c r="D48" s="29" t="s">
        <v>16</v>
      </c>
      <c r="E48" s="29" t="e">
        <f>#REF!+#REF!</f>
        <v>#REF!</v>
      </c>
      <c r="F48" s="34">
        <v>1815.05</v>
      </c>
      <c r="G48" s="34"/>
      <c r="H48" s="34">
        <v>1815.1</v>
      </c>
      <c r="I48" s="24">
        <v>545.63</v>
      </c>
      <c r="J48" s="25">
        <f t="shared" si="1"/>
        <v>30.06143081457811</v>
      </c>
      <c r="K48" s="25"/>
      <c r="L48" s="25">
        <f t="shared" si="2"/>
        <v>30.060602721613133</v>
      </c>
      <c r="M48" s="34"/>
      <c r="N48" s="29" t="s">
        <v>43</v>
      </c>
      <c r="O48">
        <v>1543.2</v>
      </c>
    </row>
    <row r="49" spans="1:16" ht="24.75" customHeight="1" thickBot="1" x14ac:dyDescent="0.4">
      <c r="A49" s="21">
        <f t="shared" si="0"/>
        <v>38</v>
      </c>
      <c r="B49" s="63" t="s">
        <v>54</v>
      </c>
      <c r="C49" s="63"/>
      <c r="D49" s="63"/>
      <c r="E49" s="63"/>
      <c r="F49" s="38"/>
      <c r="G49" s="38"/>
      <c r="H49" s="38"/>
      <c r="I49" s="24"/>
      <c r="J49" s="24"/>
      <c r="K49" s="25"/>
      <c r="L49" s="24"/>
      <c r="M49" s="38"/>
      <c r="N49" s="29"/>
    </row>
    <row r="50" spans="1:16" ht="70.5" customHeight="1" thickBot="1" x14ac:dyDescent="0.4">
      <c r="A50" s="21">
        <f t="shared" si="0"/>
        <v>39</v>
      </c>
      <c r="B50" s="35" t="s">
        <v>91</v>
      </c>
      <c r="C50" s="36" t="s">
        <v>55</v>
      </c>
      <c r="D50" s="29" t="s">
        <v>16</v>
      </c>
      <c r="E50" s="43">
        <f>42590*1.04-4</f>
        <v>44289.599999999999</v>
      </c>
      <c r="F50" s="44">
        <v>60160</v>
      </c>
      <c r="G50" s="44"/>
      <c r="H50" s="44">
        <v>60160</v>
      </c>
      <c r="I50" s="24">
        <v>59779</v>
      </c>
      <c r="J50" s="25">
        <f t="shared" si="1"/>
        <v>99.366688829787236</v>
      </c>
      <c r="K50" s="25"/>
      <c r="L50" s="25">
        <f t="shared" si="2"/>
        <v>99.366688829787236</v>
      </c>
      <c r="M50" s="44"/>
      <c r="N50" s="29"/>
    </row>
    <row r="51" spans="1:16" ht="54.5" thickBot="1" x14ac:dyDescent="0.4">
      <c r="A51" s="21">
        <f t="shared" si="0"/>
        <v>40</v>
      </c>
      <c r="B51" s="35" t="s">
        <v>56</v>
      </c>
      <c r="C51" s="36" t="s">
        <v>15</v>
      </c>
      <c r="D51" s="29" t="s">
        <v>16</v>
      </c>
      <c r="E51" s="29">
        <v>600</v>
      </c>
      <c r="F51" s="34">
        <v>420</v>
      </c>
      <c r="G51" s="34">
        <v>355</v>
      </c>
      <c r="H51" s="34">
        <v>375</v>
      </c>
      <c r="I51" s="24">
        <v>88</v>
      </c>
      <c r="J51" s="25">
        <f t="shared" si="1"/>
        <v>20.952380952380953</v>
      </c>
      <c r="K51" s="25">
        <f t="shared" si="3"/>
        <v>24.788732394366196</v>
      </c>
      <c r="L51" s="25">
        <f t="shared" si="2"/>
        <v>23.466666666666665</v>
      </c>
      <c r="M51" s="34"/>
      <c r="N51" s="29"/>
      <c r="P51">
        <v>88</v>
      </c>
    </row>
    <row r="52" spans="1:16" ht="54.5" thickBot="1" x14ac:dyDescent="0.4">
      <c r="A52" s="21">
        <f t="shared" si="0"/>
        <v>41</v>
      </c>
      <c r="B52" s="35" t="s">
        <v>57</v>
      </c>
      <c r="C52" s="36" t="s">
        <v>58</v>
      </c>
      <c r="D52" s="29" t="s">
        <v>16</v>
      </c>
      <c r="E52" s="29">
        <v>1.48</v>
      </c>
      <c r="F52" s="34">
        <v>1.1000000000000001</v>
      </c>
      <c r="G52" s="34">
        <v>2.5</v>
      </c>
      <c r="H52" s="34">
        <v>0.9</v>
      </c>
      <c r="I52" s="24">
        <v>1.08</v>
      </c>
      <c r="J52" s="25">
        <f t="shared" si="1"/>
        <v>98.181818181818187</v>
      </c>
      <c r="K52" s="25">
        <f t="shared" si="3"/>
        <v>43.2</v>
      </c>
      <c r="L52" s="25">
        <f t="shared" si="2"/>
        <v>120</v>
      </c>
      <c r="M52" s="34"/>
      <c r="N52" s="29"/>
      <c r="P52">
        <v>1.08</v>
      </c>
    </row>
    <row r="53" spans="1:16" ht="54.5" thickBot="1" x14ac:dyDescent="0.4">
      <c r="A53" s="21">
        <f t="shared" si="0"/>
        <v>42</v>
      </c>
      <c r="B53" s="35" t="s">
        <v>59</v>
      </c>
      <c r="C53" s="36" t="s">
        <v>18</v>
      </c>
      <c r="D53" s="29" t="s">
        <v>16</v>
      </c>
      <c r="E53" s="29">
        <v>120</v>
      </c>
      <c r="F53" s="34">
        <v>100</v>
      </c>
      <c r="G53" s="34"/>
      <c r="H53" s="34">
        <v>74</v>
      </c>
      <c r="I53" s="24">
        <v>127</v>
      </c>
      <c r="J53" s="24">
        <f t="shared" si="1"/>
        <v>127</v>
      </c>
      <c r="K53" s="25"/>
      <c r="L53" s="24">
        <f t="shared" si="2"/>
        <v>171.62162162162161</v>
      </c>
      <c r="M53" s="34"/>
      <c r="N53" s="29"/>
      <c r="P53">
        <v>127</v>
      </c>
    </row>
    <row r="54" spans="1:16" ht="34" customHeight="1" thickBot="1" x14ac:dyDescent="0.4">
      <c r="A54" s="21">
        <f t="shared" si="0"/>
        <v>43</v>
      </c>
      <c r="B54" s="62" t="s">
        <v>60</v>
      </c>
      <c r="C54" s="62"/>
      <c r="D54" s="62"/>
      <c r="E54" s="62"/>
      <c r="F54" s="45"/>
      <c r="G54" s="45"/>
      <c r="H54" s="45"/>
      <c r="I54" s="24"/>
      <c r="J54" s="24"/>
      <c r="K54" s="25"/>
      <c r="L54" s="24"/>
      <c r="M54" s="45"/>
      <c r="N54" s="29"/>
      <c r="P54">
        <v>112</v>
      </c>
    </row>
    <row r="55" spans="1:16" ht="37.5" customHeight="1" thickBot="1" x14ac:dyDescent="0.4">
      <c r="A55" s="21">
        <f t="shared" si="0"/>
        <v>44</v>
      </c>
      <c r="B55" s="58" t="s">
        <v>61</v>
      </c>
      <c r="C55" s="59"/>
      <c r="D55" s="59"/>
      <c r="E55" s="59"/>
      <c r="F55" s="60"/>
      <c r="G55" s="60"/>
      <c r="H55" s="60"/>
      <c r="I55" s="61"/>
      <c r="J55" s="24"/>
      <c r="K55" s="25"/>
      <c r="L55" s="24"/>
      <c r="M55" s="36"/>
      <c r="N55" s="29"/>
      <c r="P55">
        <v>23</v>
      </c>
    </row>
    <row r="56" spans="1:16" ht="54" customHeight="1" thickBot="1" x14ac:dyDescent="0.4">
      <c r="A56" s="21">
        <f t="shared" si="0"/>
        <v>45</v>
      </c>
      <c r="B56" s="46" t="s">
        <v>62</v>
      </c>
      <c r="C56" s="47" t="s">
        <v>48</v>
      </c>
      <c r="D56" s="29" t="s">
        <v>16</v>
      </c>
      <c r="E56" s="48" t="e">
        <f>E57+#REF!+E58</f>
        <v>#REF!</v>
      </c>
      <c r="F56" s="48">
        <v>2271.1</v>
      </c>
      <c r="G56" s="49"/>
      <c r="H56" s="49">
        <v>2505.9</v>
      </c>
      <c r="I56" s="24">
        <v>516</v>
      </c>
      <c r="J56" s="27">
        <f t="shared" si="1"/>
        <v>22.720267711681565</v>
      </c>
      <c r="K56" s="27"/>
      <c r="L56" s="27">
        <f t="shared" si="2"/>
        <v>20.591404285885311</v>
      </c>
      <c r="M56" s="49"/>
      <c r="N56" s="29" t="s">
        <v>63</v>
      </c>
      <c r="P56">
        <v>1.1200000000000001</v>
      </c>
    </row>
    <row r="57" spans="1:16" ht="32.5" customHeight="1" thickBot="1" x14ac:dyDescent="0.4">
      <c r="A57" s="21">
        <f t="shared" si="0"/>
        <v>46</v>
      </c>
      <c r="B57" s="35" t="s">
        <v>64</v>
      </c>
      <c r="C57" s="36" t="s">
        <v>48</v>
      </c>
      <c r="D57" s="29" t="s">
        <v>16</v>
      </c>
      <c r="E57" s="50" t="e">
        <f>#REF!+#REF!+#REF!+#REF!+#REF!</f>
        <v>#REF!</v>
      </c>
      <c r="F57" s="50">
        <v>685.4</v>
      </c>
      <c r="G57" s="50"/>
      <c r="H57" s="50">
        <v>630.9</v>
      </c>
      <c r="I57" s="24">
        <v>116.7</v>
      </c>
      <c r="J57" s="27">
        <f t="shared" si="1"/>
        <v>17.026553837175374</v>
      </c>
      <c r="K57" s="27"/>
      <c r="L57" s="27">
        <f t="shared" si="2"/>
        <v>18.49738468854018</v>
      </c>
      <c r="M57" s="50"/>
      <c r="N57" s="29"/>
    </row>
    <row r="58" spans="1:16" ht="54.5" thickBot="1" x14ac:dyDescent="0.4">
      <c r="A58" s="21">
        <f t="shared" si="0"/>
        <v>47</v>
      </c>
      <c r="B58" s="35" t="s">
        <v>65</v>
      </c>
      <c r="C58" s="36" t="s">
        <v>48</v>
      </c>
      <c r="D58" s="29" t="s">
        <v>16</v>
      </c>
      <c r="E58" s="51" t="e">
        <f>#REF!+#REF!+#REF!+#REF!+#REF!+#REF!</f>
        <v>#REF!</v>
      </c>
      <c r="F58" s="51">
        <v>23.6</v>
      </c>
      <c r="G58" s="51"/>
      <c r="H58" s="51">
        <v>27.9</v>
      </c>
      <c r="I58" s="24">
        <v>5.6</v>
      </c>
      <c r="J58" s="27">
        <f t="shared" si="1"/>
        <v>23.728813559322031</v>
      </c>
      <c r="K58" s="27"/>
      <c r="L58" s="27">
        <f t="shared" si="2"/>
        <v>20.071684587813621</v>
      </c>
      <c r="M58" s="51"/>
      <c r="N58" s="29"/>
    </row>
    <row r="59" spans="1:16" ht="40.5" customHeight="1" thickBot="1" x14ac:dyDescent="0.4">
      <c r="A59" s="21">
        <f t="shared" si="0"/>
        <v>48</v>
      </c>
      <c r="B59" s="32" t="s">
        <v>66</v>
      </c>
      <c r="C59" s="40" t="s">
        <v>48</v>
      </c>
      <c r="D59" s="29" t="s">
        <v>16</v>
      </c>
      <c r="E59" s="51">
        <v>2012.3</v>
      </c>
      <c r="F59" s="52">
        <v>2285</v>
      </c>
      <c r="G59" s="52"/>
      <c r="H59" s="52">
        <v>2569.3000000000002</v>
      </c>
      <c r="I59" s="24">
        <v>570.6</v>
      </c>
      <c r="J59" s="27">
        <f t="shared" si="1"/>
        <v>24.971553610503282</v>
      </c>
      <c r="K59" s="27"/>
      <c r="L59" s="27">
        <f t="shared" si="2"/>
        <v>22.208383606429766</v>
      </c>
      <c r="M59" s="52"/>
      <c r="N59" s="29"/>
    </row>
    <row r="60" spans="1:16" ht="31.5" customHeight="1" thickBot="1" x14ac:dyDescent="0.4">
      <c r="A60" s="21">
        <f t="shared" si="0"/>
        <v>49</v>
      </c>
      <c r="B60" s="62" t="s">
        <v>67</v>
      </c>
      <c r="C60" s="62"/>
      <c r="D60" s="62"/>
      <c r="E60" s="62"/>
      <c r="F60" s="45"/>
      <c r="G60" s="45"/>
      <c r="H60" s="45"/>
      <c r="I60" s="24"/>
      <c r="J60" s="24"/>
      <c r="K60" s="25"/>
      <c r="L60" s="24"/>
      <c r="M60" s="45"/>
      <c r="N60" s="29"/>
    </row>
    <row r="61" spans="1:16" ht="36.5" customHeight="1" thickBot="1" x14ac:dyDescent="0.45">
      <c r="A61" s="21">
        <f t="shared" si="0"/>
        <v>50</v>
      </c>
      <c r="B61" s="16" t="s">
        <v>68</v>
      </c>
      <c r="C61" s="29"/>
      <c r="D61" s="29"/>
      <c r="E61" s="29"/>
      <c r="F61" s="29"/>
      <c r="G61" s="29"/>
      <c r="H61" s="29"/>
      <c r="I61" s="24"/>
      <c r="J61" s="24"/>
      <c r="K61" s="25"/>
      <c r="L61" s="24"/>
      <c r="M61" s="29"/>
      <c r="N61" s="29"/>
    </row>
    <row r="62" spans="1:16" ht="132" customHeight="1" thickBot="1" x14ac:dyDescent="0.4">
      <c r="A62" s="21">
        <f t="shared" si="0"/>
        <v>51</v>
      </c>
      <c r="B62" s="32" t="s">
        <v>69</v>
      </c>
      <c r="C62" s="33" t="s">
        <v>18</v>
      </c>
      <c r="D62" s="53" t="s">
        <v>16</v>
      </c>
      <c r="E62" s="54">
        <v>35</v>
      </c>
      <c r="F62" s="54">
        <v>36</v>
      </c>
      <c r="G62" s="54"/>
      <c r="H62" s="54">
        <v>35</v>
      </c>
      <c r="I62" s="24">
        <v>36</v>
      </c>
      <c r="J62" s="24">
        <f t="shared" si="1"/>
        <v>100</v>
      </c>
      <c r="K62" s="25"/>
      <c r="L62" s="24">
        <f t="shared" si="2"/>
        <v>102.85714285714285</v>
      </c>
      <c r="M62" s="54"/>
      <c r="N62" s="29" t="s">
        <v>70</v>
      </c>
    </row>
    <row r="63" spans="1:16" ht="18.5" hidden="1" thickBot="1" x14ac:dyDescent="0.4">
      <c r="A63" s="21">
        <f t="shared" si="0"/>
        <v>52</v>
      </c>
      <c r="N63" s="7"/>
    </row>
  </sheetData>
  <mergeCells count="22">
    <mergeCell ref="B60:E60"/>
    <mergeCell ref="B41:E41"/>
    <mergeCell ref="B43:B44"/>
    <mergeCell ref="B46:E46"/>
    <mergeCell ref="B49:E49"/>
    <mergeCell ref="B54:E54"/>
    <mergeCell ref="B10:N10"/>
    <mergeCell ref="B11:N11"/>
    <mergeCell ref="B12:E12"/>
    <mergeCell ref="B47:M47"/>
    <mergeCell ref="B55:I55"/>
    <mergeCell ref="B20:E20"/>
    <mergeCell ref="B21:E21"/>
    <mergeCell ref="B22:E22"/>
    <mergeCell ref="B25:E25"/>
    <mergeCell ref="B26:E26"/>
    <mergeCell ref="B28:E28"/>
    <mergeCell ref="B30:B31"/>
    <mergeCell ref="B32:E32"/>
    <mergeCell ref="B33:E33"/>
    <mergeCell ref="B39:E39"/>
    <mergeCell ref="B40:E40"/>
  </mergeCells>
  <pageMargins left="0.70866141732283472" right="0.39370078740157483" top="0.55118110236220474" bottom="0.35433070866141736" header="0.51181102362204722" footer="0.51181102362204722"/>
  <pageSetup paperSize="9" scale="51" orientation="portrait" r:id="rId1"/>
  <rowBreaks count="2" manualBreakCount="2">
    <brk id="27" max="16383" man="1"/>
    <brk id="45" max="6" man="1"/>
  </rowBreaks>
  <colBreaks count="2" manualBreakCount="2">
    <brk id="13" max="61" man="1"/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view="pageBreakPreview" zoomScaleNormal="100" workbookViewId="0">
      <selection activeCell="H9" sqref="H9"/>
    </sheetView>
  </sheetViews>
  <sheetFormatPr defaultColWidth="8.54296875" defaultRowHeight="14.5" x14ac:dyDescent="0.35"/>
  <cols>
    <col min="1" max="1" width="10.6328125" customWidth="1"/>
    <col min="2" max="2" width="41.08984375" customWidth="1"/>
    <col min="3" max="3" width="10.7265625" customWidth="1"/>
    <col min="4" max="4" width="13" customWidth="1"/>
    <col min="5" max="5" width="13.36328125" customWidth="1"/>
    <col min="6" max="6" width="15.81640625" customWidth="1"/>
  </cols>
  <sheetData>
    <row r="1" spans="1:6" ht="46.5" x14ac:dyDescent="0.35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ht="35.5" customHeight="1" x14ac:dyDescent="0.35">
      <c r="A2" s="5">
        <v>1</v>
      </c>
      <c r="B2" s="67" t="s">
        <v>71</v>
      </c>
      <c r="C2" s="67"/>
      <c r="D2" s="67"/>
      <c r="E2" s="67"/>
      <c r="F2" s="8" t="s">
        <v>72</v>
      </c>
    </row>
    <row r="3" spans="1:6" ht="31" x14ac:dyDescent="0.35">
      <c r="A3" s="5">
        <v>2</v>
      </c>
      <c r="B3" s="6" t="s">
        <v>73</v>
      </c>
      <c r="C3" s="4" t="s">
        <v>18</v>
      </c>
      <c r="D3" s="7" t="s">
        <v>13</v>
      </c>
      <c r="E3" s="7"/>
      <c r="F3" s="7"/>
    </row>
    <row r="4" spans="1:6" ht="31" x14ac:dyDescent="0.35">
      <c r="A4" s="5">
        <v>3</v>
      </c>
      <c r="B4" s="9" t="s">
        <v>74</v>
      </c>
      <c r="C4" s="10" t="s">
        <v>23</v>
      </c>
      <c r="D4" s="7" t="s">
        <v>13</v>
      </c>
      <c r="E4" s="7"/>
      <c r="F4" s="7"/>
    </row>
    <row r="5" spans="1:6" ht="18" customHeight="1" x14ac:dyDescent="0.35">
      <c r="A5" s="5">
        <v>4</v>
      </c>
      <c r="B5" s="9" t="s">
        <v>75</v>
      </c>
      <c r="C5" s="10" t="s">
        <v>18</v>
      </c>
      <c r="D5" s="7" t="s">
        <v>13</v>
      </c>
      <c r="E5" s="7"/>
      <c r="F5" s="7"/>
    </row>
    <row r="6" spans="1:6" ht="21" customHeight="1" x14ac:dyDescent="0.35">
      <c r="A6" s="5">
        <v>5</v>
      </c>
      <c r="B6" s="9" t="s">
        <v>76</v>
      </c>
      <c r="C6" s="10" t="s">
        <v>18</v>
      </c>
      <c r="D6" s="7" t="s">
        <v>13</v>
      </c>
      <c r="E6" s="7"/>
      <c r="F6" s="7"/>
    </row>
    <row r="7" spans="1:6" ht="26.25" customHeight="1" x14ac:dyDescent="0.35">
      <c r="A7" s="5">
        <v>6</v>
      </c>
      <c r="B7" s="68" t="s">
        <v>77</v>
      </c>
      <c r="C7" s="10" t="s">
        <v>18</v>
      </c>
      <c r="D7" s="7" t="s">
        <v>13</v>
      </c>
      <c r="E7" s="7"/>
      <c r="F7" s="7"/>
    </row>
    <row r="8" spans="1:6" ht="26.25" customHeight="1" x14ac:dyDescent="0.35">
      <c r="A8" s="5">
        <v>7</v>
      </c>
      <c r="B8" s="68"/>
      <c r="C8" s="10" t="s">
        <v>23</v>
      </c>
      <c r="D8" s="7" t="s">
        <v>13</v>
      </c>
      <c r="E8" s="7"/>
      <c r="F8" s="7"/>
    </row>
  </sheetData>
  <mergeCells count="2">
    <mergeCell ref="B2:E2"/>
    <mergeCell ref="B7:B8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 квартал 2026</vt:lpstr>
      <vt:lpstr>Лист3</vt:lpstr>
      <vt:lpstr>'1 квартал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Шистерова Елена Геннадьевна</dc:creator>
  <dc:description/>
  <cp:lastModifiedBy>Шистерова Елена Геннадьевна</cp:lastModifiedBy>
  <cp:revision>1</cp:revision>
  <cp:lastPrinted>2026-03-17T03:52:53Z</cp:lastPrinted>
  <dcterms:created xsi:type="dcterms:W3CDTF">2015-06-05T18:19:34Z</dcterms:created>
  <dcterms:modified xsi:type="dcterms:W3CDTF">2026-08-05T09:50:31Z</dcterms:modified>
  <dc:language>ru-RU</dc:language>
</cp:coreProperties>
</file>